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1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<sst xmlns="http://schemas.openxmlformats.org/spreadsheetml/2006/main" count="27155" uniqueCount="790">
  <si>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</si>
  <si>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</si>
  <si>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</si>
  <si>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</si>
  <si>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</si>
  <si>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</si>
  <si>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</si>
  <si>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</si>
  <si>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</si>
  <si>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</si>
  <si>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</si>
  <si>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</si>
  <si>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</si>
  <si>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</si>
  <si>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</si>
  <si>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</si>
  <si>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</si>
  <si>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</si>
  <si>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</si>
  <si>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</si>
  <si>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</si>
  <si>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</si>
  <si>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</si>
  <si>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</si>
  <si>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</si>
  <si>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</si>
  <si>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</si>
  <si>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</si>
  <si>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</si>
  <si>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</si>
  <si>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</si>
  <si>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</si>
  <si>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</si>
  <si>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</si>
  <si>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</si>
  <si>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</si>
  <si>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</si>
  <si>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</si>
  <si>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</si>
  <si>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</si>
  <si>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</si>
  <si>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</si>
  <si>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</si>
  <si>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</si>
  <si>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</si>
  <si>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</si>
  <si>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</si>
  <si>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</si>
  <si>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</si>
  <si>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</si>
  <si>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</si>
  <si>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</si>
  <si>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</si>
  <si>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</si>
  <si>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</si>
  <si>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</si>
  <si>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</si>
  <si>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</si>
  <si>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</si>
  <si>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</si>
  <si>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</si>
  <si>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</si>
  <si>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</si>
  <si>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</si>
  <si>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</si>
  <si>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</si>
  <si>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</si>
  <si>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</si>
  <si>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</si>
  <si>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</si>
  <si>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</si>
  <si>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</si>
  <si>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</si>
  <si>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</si>
  <si>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</si>
  <si>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</si>
  <si>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</si>
  <si>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</si>
  <si>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</si>
  <si>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</si>
  <si>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</si>
  <si>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</si>
  <si>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</si>
  <si>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</si>
  <si>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</si>
  <si>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</si>
  <si>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</si>
  <si>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</si>
  <si>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</si>
  <si>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</si>
  <si>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</si>
  <si>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</si>
  <si>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</si>
  <si>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</si>
  <si>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</si>
  <si>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</si>
  <si>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</si>
  <si>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</si>
  <si>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</si>
  <si>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</si>
  <si>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</si>
  <si>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</si>
  <si>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</si>
  <si>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</si>
  <si>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</si>
  <si>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</si>
  <si>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</si>
  <si>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</si>
  <si>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</si>
  <si>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</si>
  <si>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</si>
  <si>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</si>
  <si>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</si>
  <si>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</si>
  <si>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</si>
  <si>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</si>
  <si>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</si>
  <si>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</si>
  <si>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</si>
  <si>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</si>
  <si>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</si>
  <si>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</si>
  <si>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</si>
  <si>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</si>
  <si>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</si>
  <si>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</si>
  <si>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</si>
  <si>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</si>
  <si>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</si>
  <si>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</si>
  <si>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</si>
  <si>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</si>
  <si>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</si>
  <si>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</si>
  <si>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</si>
  <si>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</si>
  <si>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</si>
  <si>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</si>
  <si>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</si>
  <si>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</si>
  <si>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</si>
  <si>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</si>
  <si>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</si>
  <si>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</si>
  <si>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</si>
  <si>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</si>
  <si>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</si>
  <si>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</si>
  <si>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</si>
  <si>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</si>
  <si>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</si>
  <si>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</si>
  <si>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</si>
  <si>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</si>
  <si>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</si>
  <si>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</si>
  <si>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</si>
  <si>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</si>
  <si>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</si>
  <si>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</si>
  <si>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</si>
  <si>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</si>
  <si>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</si>
  <si>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</si>
  <si>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</si>
  <si>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</si>
  <si>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</si>
  <si>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</si>
  <si>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</si>
  <si>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</si>
  <si>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</si>
  <si>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</si>
  <si>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</si>
  <si>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</si>
  <si>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</si>
  <si>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</si>
  <si>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</si>
  <si>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</si>
  <si>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</si>
  <si>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</si>
  <si>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</si>
  <si>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</si>
  <si>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</si>
  <si>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</si>
  <si>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</si>
  <si>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</si>
  <si>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</si>
  <si>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</si>
  <si>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</si>
  <si>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</si>
  <si>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</si>
  <si>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</si>
  <si>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</si>
  <si>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</si>
  <si>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</si>
  <si>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</si>
  <si>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</si>
  <si>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</si>
  <si>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</si>
  <si>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</si>
  <si>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</si>
  <si>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</si>
  <si>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</si>
  <si>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</si>
  <si>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</si>
  <si>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</si>
  <si>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</si>
  <si>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</si>
  <si>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</si>
  <si>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</si>
  <si>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</si>
  <si>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</si>
  <si>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</si>
  <si>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</si>
  <si>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</si>
  <si>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</si>
  <si>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</si>
  <si>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</si>
  <si>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</si>
  <si>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</si>
  <si>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</si>
  <si>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</si>
  <si>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</si>
  <si>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</si>
  <si>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</si>
  <si>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</si>
  <si>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</si>
  <si>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</si>
  <si>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</si>
  <si>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</si>
  <si>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</si>
  <si>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</si>
  <si>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</si>
  <si>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</si>
  <si>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</si>
  <si>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</si>
  <si>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</si>
  <si>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</si>
  <si>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</si>
  <si>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</si>
  <si>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</si>
  <si>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</si>
  <si>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</si>
  <si>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</si>
  <si>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</si>
  <si>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</si>
  <si>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</si>
  <si>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</si>
  <si>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</si>
  <si>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</si>
  <si>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</si>
  <si>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</si>
  <si>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</si>
  <si>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</si>
  <si>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</si>
  <si>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</si>
  <si>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</si>
  <si>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</si>
  <si>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</si>
  <si>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</si>
  <si>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</si>
  <si>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</si>
  <si>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</si>
  <si>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</si>
  <si>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</si>
  <si>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</si>
  <si>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</si>
  <si>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</si>
  <si>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</si>
  <si>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</si>
  <si>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</si>
  <si>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</si>
  <si>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</si>
  <si>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</si>
  <si>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</si>
  <si>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</si>
  <si>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</si>
  <si>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</si>
  <si>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</si>
  <si>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</si>
  <si>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</si>
  <si>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</si>
  <si>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</si>
  <si>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</si>
  <si>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</si>
  <si>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</si>
  <si>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</si>
  <si>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</si>
  <si>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</si>
  <si>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</si>
  <si>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</si>
  <si>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</si>
  <si>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</si>
  <si>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</si>
  <si>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</si>
  <si>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</si>
  <si>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</si>
  <si>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</si>
  <si>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</si>
  <si>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</si>
  <si>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</si>
  <si>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</si>
  <si>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</si>
  <si>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</si>
  <si>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</si>
  <si>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</si>
  <si>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</si>
  <si>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</si>
  <si>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</si>
  <si>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</si>
  <si>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</si>
  <si>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</si>
  <si>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</si>
  <si>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</si>
  <si>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</si>
  <si>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</si>
  <si>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</si>
  <si>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</si>
  <si>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</si>
  <si>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</si>
  <si>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</si>
  <si>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</si>
  <si>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</si>
  <si>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</si>
  <si>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</si>
  <si>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</si>
  <si>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</si>
  <si>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</si>
  <si>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</si>
  <si>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</si>
  <si>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</si>
  <si>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</si>
  <si>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</si>
  <si>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</si>
  <si>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</si>
  <si>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</si>
  <si>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</si>
  <si>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</si>
  <si>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</si>
  <si>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</si>
  <si>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</si>
  <si>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</si>
  <si>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</si>
  <si>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</si>
  <si>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</si>
  <si>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</si>
  <si>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</si>
  <si>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</si>
  <si>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</si>
  <si>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</si>
  <si>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</si>
  <si>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</si>
  <si>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</si>
  <si>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</si>
  <si>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</si>
  <si>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</si>
  <si>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</si>
  <si>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</si>
  <si>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</si>
  <si>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</si>
  <si>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</si>
  <si>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</si>
  <si>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</si>
  <si>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</si>
  <si>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</si>
  <si>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</si>
  <si>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</si>
  <si>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</si>
  <si>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</si>
  <si>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</si>
  <si>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</si>
  <si>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</si>
  <si>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</si>
  <si>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</si>
  <si>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</si>
  <si>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</si>
  <si>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</si>
  <si>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</si>
  <si>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</si>
  <si>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</si>
  <si>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</si>
  <si>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</si>
  <si>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</si>
  <si>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</si>
  <si>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</si>
  <si>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</si>
  <si>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</si>
  <si>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</si>
  <si>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</si>
  <si>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</si>
  <si>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</si>
  <si>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</si>
  <si>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</si>
  <si>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</si>
  <si>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</si>
  <si>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</si>
  <si>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</si>
  <si>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</si>
  <si>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</si>
  <si>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</si>
  <si>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</si>
  <si>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</si>
  <si>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</si>
  <si>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</si>
  <si>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</si>
  <si>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</si>
  <si>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</si>
  <si>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</si>
  <si>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</si>
  <si>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</si>
  <si>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</si>
  <si>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</si>
  <si>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</si>
  <si>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</si>
  <si>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</si>
  <si>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</si>
  <si>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</si>
  <si>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</si>
  <si>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</si>
  <si>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</si>
  <si>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</si>
  <si>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</si>
  <si>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</si>
  <si>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</si>
  <si>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</si>
  <si>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</si>
  <si>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</si>
  <si>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</si>
  <si>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</si>
  <si>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</si>
  <si>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</si>
  <si>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</si>
  <si>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</si>
  <si>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</si>
  <si>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</si>
  <si>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</si>
  <si>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</si>
  <si>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</si>
  <si>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</si>
  <si>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</si>
  <si>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</si>
  <si>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</si>
  <si>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</si>
  <si>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</si>
  <si>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</si>
  <si>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</si>
  <si>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</si>
  <si>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</si>
  <si>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</si>
  <si>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</si>
  <si>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</si>
  <si>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</si>
  <si>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</si>
  <si>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</si>
  <si>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</si>
  <si>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</si>
  <si>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</si>
  <si>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</si>
  <si>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</si>
  <si>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</si>
  <si>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</si>
  <si>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</si>
  <si>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</si>
  <si>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</si>
  <si>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</si>
  <si>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</si>
  <si>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</si>
  <si>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</si>
  <si>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</si>
  <si>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</si>
  <si>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</si>
  <si>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</si>
  <si>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</si>
  <si>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</si>
  <si>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</si>
  <si>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</si>
  <si>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</si>
  <si>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</si>
  <si>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</si>
  <si>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</si>
  <si>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</si>
  <si>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</si>
  <si>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</si>
  <si>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</si>
  <si>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</si>
  <si>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</si>
  <si>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</si>
  <si>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</si>
  <si>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</si>
  <si>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</si>
  <si>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</si>
  <si>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</si>
  <si>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</si>
  <si>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</si>
  <si>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</si>
  <si>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</si>
  <si>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</si>
  <si>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</si>
  <si>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</si>
  <si>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</si>
  <si>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</si>
  <si>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</si>
  <si>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</si>
  <si>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</si>
  <si>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</si>
  <si>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</si>
  <si>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</si>
  <si>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</si>
  <si>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</si>
  <si>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</si>
  <si>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</si>
  <si>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</si>
  <si>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</si>
  <si>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</si>
  <si>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</si>
  <si>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</si>
  <si>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</si>
  <si>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</si>
  <si>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</si>
  <si>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</si>
  <si>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</si>
  <si>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</si>
  <si>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</si>
  <si>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</si>
  <si>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</si>
  <si>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</si>
  <si>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</si>
  <si>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</si>
  <si>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</si>
  <si>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</si>
  <si>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</si>
  <si>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</si>
  <si>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</si>
  <si>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</si>
  <si>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</si>
  <si>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</si>
  <si>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</si>
  <si>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</si>
  <si>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</si>
  <si>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</si>
  <si>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</si>
  <si>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</si>
  <si>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</si>
  <si>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</si>
  <si>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</si>
  <si>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</si>
  <si>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</si>
  <si>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</si>
  <si>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</si>
  <si>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</si>
  <si>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</si>
  <si>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</si>
  <si>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</si>
  <si>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</si>
  <si>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</si>
  <si>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</si>
  <si>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</si>
  <si>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</si>
  <si>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</si>
  <si>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</si>
  <si>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</si>
  <si>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</si>
  <si>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</si>
  <si>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</si>
  <si>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</si>
  <si>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</si>
  <si>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</si>
  <si>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</si>
  <si>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</si>
  <si>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</si>
  <si>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</si>
  <si>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</si>
  <si>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</si>
  <si>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</si>
  <si>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</si>
  <si>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</si>
  <si>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</si>
  <si>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</si>
  <si>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</si>
  <si>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</si>
  <si>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</si>
  <si>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</si>
  <si>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</si>
  <si>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</si>
  <si>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</si>
  <si>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</si>
  <si>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</si>
  <si>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</si>
  <si>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</si>
  <si>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</si>
  <si>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</si>
  <si>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</si>
  <si>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</si>
  <si>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</si>
  <si>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</si>
  <si>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</si>
  <si>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</si>
  <si>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</si>
  <si>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</si>
  <si>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</si>
  <si>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</si>
  <si>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</si>
  <si>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</si>
  <si>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</si>
  <si>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</si>
  <si>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</si>
  <si>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</si>
  <si>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</si>
  <si>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</si>
  <si>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</si>
  <si>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</si>
  <si>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</si>
  <si>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</si>
  <si>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</si>
  <si>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</si>
  <si>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</si>
  <si>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</si>
  <si>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</si>
  <si>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</si>
  <si>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</si>
  <si>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</si>
  <si>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</si>
  <si>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</si>
  <si>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</si>
  <si>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</si>
  <si>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</si>
  <si>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</si>
  <si>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</si>
  <si>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</si>
  <si>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</si>
  <si>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</si>
  <si>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</si>
  <si>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</si>
  <si>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</si>
  <si>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</si>
  <si>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</si>
  <si>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</si>
  <si>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</si>
  <si>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</si>
  <si>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</si>
  <si>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</si>
  <si>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</si>
  <si>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</si>
  <si>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</si>
  <si>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</si>
  <si>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</si>
  <si>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</si>
  <si>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</si>
  <si>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</si>
  <si>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</si>
  <si>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</si>
  <si>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</si>
  <si>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</si>
  <si>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</si>
  <si>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</si>
  <si>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</si>
  <si>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</si>
  <si>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</si>
  <si>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</si>
  <si>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</si>
  <si>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</si>
  <si>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</si>
  <si>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</si>
  <si>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</si>
  <si>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</si>
  <si>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</si>
  <si>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</si>
  <si>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</si>
  <si>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</si>
  <si>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</si>
  <si>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</si>
  <si>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</si>
  <si>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</si>
  <si>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</si>
  <si>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</si>
  <si>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</si>
  <si>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</si>
  <si>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</si>
  <si>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</si>
  <si>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</si>
  <si>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</si>
  <si>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</si>
  <si>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</si>
  <si>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</si>
  <si>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</si>
  <si>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</si>
  <si>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</si>
  <si>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</si>
  <si>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</si>
  <si>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</si>
  <si>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</si>
  <si>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</si>
  <si>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</si>
  <si>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</si>
  <si>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</si>
  <si>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</si>
  <si>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</si>
  <si>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</si>
  <si>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</si>
  <si>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</si>
  <si>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</si>
  <si>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</si>
  <si>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</si>
  <si>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</si>
  <si>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</si>
  <si>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</si>
  <si>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</si>
  <si>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</si>
  <si>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</si>
  <si>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</si>
  <si>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</si>
  <si>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</si>
  <si>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</si>
  <si>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</si>
  <si>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</si>
  <si>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</si>
  <si>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</si>
  <si>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</si>
  <si>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</si>
  <si>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</si>
  <si>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</si>
  <si>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</si>
  <si>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</si>
  <si>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</si>
  <si>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</si>
  <si>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</si>
  <si>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</si>
  <si>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</si>
  <si>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</si>
  <si>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</si>
  <si>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</si>
  <si>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</si>
  <si>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</si>
  <si>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</si>
  <si>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</si>
  <si>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</si>
  <si>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</si>
  <si>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</si>
  <si>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</si>
  <si>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</si>
  <si>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</si>
  <si>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июнь</t>
  </si>
  <si>
    <t xml:space="preserve"> декабрь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</si>
  <si>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</si>
  <si>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</si>
  <si>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</si>
  <si>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</si>
  <si>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</si>
  <si>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</si>
  <si>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</si>
  <si>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</si>
  <si>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</si>
  <si>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</si>
  <si>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8 по ул. Кировская за 2016 год</t>
  </si>
  <si>
    <t xml:space="preserve"> январь</t>
  </si>
  <si>
    <t xml:space="preserve"> в течение года</t>
  </si>
  <si>
    <t>фев, мар, июл</t>
  </si>
  <si>
    <t>12 | 1</t>
  </si>
  <si>
    <t>4,25 | 1</t>
  </si>
  <si>
    <t>1,6 | 24</t>
  </si>
  <si>
    <t>0,5 | 18</t>
  </si>
  <si>
    <t>1,1 | 3</t>
  </si>
  <si>
    <t>57 | 1</t>
  </si>
  <si>
    <t>1,5 | 1</t>
  </si>
  <si>
    <t>49,79 | 249</t>
  </si>
  <si>
    <t>49,79 | 33</t>
  </si>
  <si>
    <t>6,816 | 1</t>
  </si>
  <si>
    <t>49,79 | 2</t>
  </si>
  <si>
    <t>454 | 28</t>
  </si>
  <si>
    <t>227 | 22</t>
  </si>
  <si>
    <t>0,08172 | 6</t>
  </si>
  <si>
    <t>4,54 | 40</t>
  </si>
  <si>
    <t>4,54 | 10</t>
  </si>
  <si>
    <t>4,54 | 12</t>
  </si>
  <si>
    <t>454 | 24</t>
  </si>
  <si>
    <t>мар, ноя, янв</t>
  </si>
  <si>
    <t>227 | 8</t>
  </si>
  <si>
    <t>0,99 | 1</t>
  </si>
  <si>
    <t>77 | 2</t>
  </si>
  <si>
    <t>1 | 122</t>
  </si>
  <si>
    <t>29 | 24</t>
  </si>
  <si>
    <t>2 | 5</t>
  </si>
  <si>
    <t>апрель, декабрь</t>
  </si>
  <si>
    <t>454 | 74</t>
  </si>
  <si>
    <t>29 | 27</t>
  </si>
  <si>
    <t>1 | 127</t>
  </si>
  <si>
    <t>1099 | 77</t>
  </si>
  <si>
    <t>1099 | 2</t>
  </si>
  <si>
    <t>2 | 21</t>
  </si>
  <si>
    <t>авг, июл, июн, окт, 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</si>
</sst>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abSelected="1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753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12756.75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201032.95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194489.26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194489.26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194489.26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19300.439999999999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232515.72596125057</v>
      </c>
      <c r="G28" s="18">
        <f>и_ср_начисл-и_ср_стоимость_факт</f>
        <v>-31482.775961250562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31275.190000000002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46904.73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177.40783529898965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290401.42000000004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272182.37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33875.68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419830.32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419830.32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437.12145376949445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4715.97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4635.8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682.54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4715.97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4715.97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317.46787748842291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54623.200000000004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55532.18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6109.95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73482.14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73482.14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721.57071286908445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51067.69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52828.39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6236.56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51067.69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51067.69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753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9881.3566882377909</v>
      </c>
      <c r="F6" s="40"/>
      <c r="I6" s="27">
        <f>E6/1.18</f>
        <v>8374.0310917269417</v>
      </c>
      <c r="J6" s="29">
        <f>[1]сумма!$Q$6</f>
        <v>12959.079134999998</v>
      </c>
      <c r="K6" s="29">
        <f>J6-I6</f>
        <v>4585.0480432730565</v>
      </c>
    </row>
    <row r="7" spans="1:11" ht="15" hidden="1" customHeight="1" outlineLevel="1" collapsed="1" x14ac:dyDescent="0.2">
      <c r="A7" s="42" t="s">
        <v>677</v>
      </c>
      <c r="B7" s="43"/>
      <c r="C7" s="43"/>
      <c r="D7" s="43"/>
      <c r="E7" s="44">
        <v>173.41264460943393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0.15260000000000001</v>
      </c>
      <c r="E8" s="48">
        <v>173.41264460943393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collapsed="1" x14ac:dyDescent="0.2">
      <c r="A24" s="42" t="s">
        <v>680</v>
      </c>
      <c r="B24" s="43"/>
      <c r="C24" s="43"/>
      <c r="D24" s="43"/>
      <c r="E24" s="51">
        <v>1234.6092032238498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2.8992</v>
      </c>
      <c r="E25" s="48">
        <v>359.24863182034346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>
        <v>1</v>
      </c>
      <c r="E27" s="48">
        <v>875.36057140350647</v>
      </c>
      <c r="F27" s="49" t="s">
        <v>742</v>
      </c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collapsed="1" x14ac:dyDescent="0.2">
      <c r="A42" s="42" t="s">
        <v>632</v>
      </c>
      <c r="B42" s="43"/>
      <c r="C42" s="43"/>
      <c r="D42" s="43"/>
      <c r="E42" s="51">
        <v>6015.1230795747542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0.96899999999999997</v>
      </c>
      <c r="E43" s="48">
        <v>891.2881432691039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6.1319999999999997</v>
      </c>
      <c r="E44" s="48">
        <v>520.83578477158733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12</v>
      </c>
      <c r="E45" s="48">
        <v>758.37822608463114</v>
      </c>
      <c r="F45" s="49" t="s">
        <v>739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3</v>
      </c>
      <c r="E47" s="56">
        <v>3800.2245144010394</v>
      </c>
      <c r="F47" s="49" t="s">
        <v>750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44.396411048391919</v>
      </c>
      <c r="F50" s="49" t="s">
        <v>733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collapsed="1" x14ac:dyDescent="0.2">
      <c r="A100" s="66" t="s">
        <v>635</v>
      </c>
      <c r="B100" s="67"/>
      <c r="C100" s="67"/>
      <c r="D100" s="37"/>
      <c r="E100" s="38">
        <v>359.21276076374636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2.8992</v>
      </c>
      <c r="E101" s="35">
        <v>359.21276076374636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collapsed="1" x14ac:dyDescent="0.2">
      <c r="A105" s="66" t="s">
        <v>636</v>
      </c>
      <c r="B105" s="67"/>
      <c r="C105" s="67"/>
      <c r="D105" s="70"/>
      <c r="E105" s="71">
        <v>96.24204485012298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9.06E-2</v>
      </c>
      <c r="E106" s="56">
        <v>96.24204485012298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collapsed="1" x14ac:dyDescent="0.2">
      <c r="A119" s="66" t="s">
        <v>637</v>
      </c>
      <c r="B119" s="73"/>
      <c r="C119" s="73"/>
      <c r="D119" s="47"/>
      <c r="E119" s="63">
        <v>2002.7569552158816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9.06E-2</v>
      </c>
      <c r="E120" s="56">
        <v>97.808414321531359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1866.3632410146947</v>
      </c>
      <c r="F130" s="49" t="s">
        <v>754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25973.220939411367</v>
      </c>
      <c r="F197" s="75"/>
      <c r="I197" s="27">
        <f>E197/1.18</f>
        <v>22011.204185941839</v>
      </c>
      <c r="J197" s="29">
        <f>[1]сумма!$Q$11</f>
        <v>31082.599499999997</v>
      </c>
      <c r="K197" s="29">
        <f>J197-I197</f>
        <v>9071.395314058158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25973.220939411367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0.54359999999999997</v>
      </c>
      <c r="E199" s="35">
        <v>2141.0237980945481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35.542200000000001</v>
      </c>
      <c r="E211" s="35">
        <v>12760.399006281265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1</v>
      </c>
      <c r="E229" s="35">
        <v>5850.2038674353371</v>
      </c>
      <c r="F229" s="49" t="s">
        <v>741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10165.129096704391</v>
      </c>
      <c r="F232" s="33"/>
      <c r="I232" s="27">
        <f>E232/1.18</f>
        <v>8614.5161836477891</v>
      </c>
      <c r="J232" s="29">
        <f>[1]сумма!$M$13</f>
        <v>4000.8600000000006</v>
      </c>
      <c r="K232" s="29">
        <f>J232-I232</f>
        <v>-4613.6561836477886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755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8571.8846521033574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>
        <v>2.88</v>
      </c>
      <c r="E263" s="35">
        <v>5641.6900161647791</v>
      </c>
      <c r="F263" s="33" t="s">
        <v>741</v>
      </c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>
        <v>7.3</v>
      </c>
      <c r="E265" s="35">
        <v>2930.1946359385788</v>
      </c>
      <c r="F265" s="33" t="s">
        <v>730</v>
      </c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1628.7274770564759</v>
      </c>
      <c r="F266" s="75"/>
      <c r="I266" s="27">
        <f>E266/1.18</f>
        <v>1380.277522929217</v>
      </c>
      <c r="J266" s="29">
        <f>[1]сумма!$Q$15</f>
        <v>14033.079052204816</v>
      </c>
      <c r="K266" s="29">
        <f>J266-I266</f>
        <v>12652.801529275599</v>
      </c>
    </row>
    <row r="267" spans="1:11" ht="15" hidden="1" customHeight="1" outlineLevel="1" collapsed="1" x14ac:dyDescent="0.2">
      <c r="A267" s="66" t="s">
        <v>646</v>
      </c>
      <c r="B267" s="64"/>
      <c r="C267" s="76"/>
      <c r="D267" s="47"/>
      <c r="E267" s="63">
        <v>1628.7274770564759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0.30809999999999998</v>
      </c>
      <c r="E268" s="35">
        <v>631.89257599632856</v>
      </c>
      <c r="F268" s="33" t="s">
        <v>756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756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37522.153504229478</v>
      </c>
      <c r="F338" s="75"/>
      <c r="I338" s="27">
        <f>E338/1.18</f>
        <v>31798.435173075832</v>
      </c>
      <c r="J338" s="29">
        <f>[1]сумма!$Q$17</f>
        <v>27117.06</v>
      </c>
      <c r="K338" s="29">
        <f>J338-I338</f>
        <v>-4681.3751730758304</v>
      </c>
    </row>
    <row r="339" spans="1:11" ht="15" hidden="1" customHeight="1" outlineLevel="1" collapsed="1" x14ac:dyDescent="0.2">
      <c r="A339" s="66" t="s">
        <v>648</v>
      </c>
      <c r="B339" s="64"/>
      <c r="C339" s="76"/>
      <c r="D339" s="47"/>
      <c r="E339" s="63">
        <v>37522.153504229478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757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758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759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760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761</v>
      </c>
      <c r="E345" s="84">
        <v>7.8677184136390759</v>
      </c>
      <c r="F345" s="49" t="s">
        <v>743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762</v>
      </c>
      <c r="E346" s="48">
        <v>193.34499505857727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763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764</v>
      </c>
      <c r="E349" s="48">
        <v>28123.422523967922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765</v>
      </c>
      <c r="E351" s="48">
        <v>8584.9960613554613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766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767</v>
      </c>
      <c r="E354" s="48">
        <v>233.8314609378811</v>
      </c>
      <c r="F354" s="49" t="s">
        <v>744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84718.234651386738</v>
      </c>
      <c r="F355" s="75"/>
      <c r="I355" s="27">
        <f>E355/1.18</f>
        <v>71795.114111344694</v>
      </c>
      <c r="J355" s="29">
        <f>[1]сумма!$Q$19</f>
        <v>27334.060541112922</v>
      </c>
      <c r="K355" s="29">
        <f>J355-I355</f>
        <v>-44461.053570231772</v>
      </c>
    </row>
    <row r="356" spans="1:11" ht="15" hidden="1" customHeight="1" outlineLevel="1" collapsed="1" x14ac:dyDescent="0.2">
      <c r="A356" s="80" t="s">
        <v>650</v>
      </c>
      <c r="B356" s="64"/>
      <c r="C356" s="76"/>
      <c r="D356" s="47"/>
      <c r="E356" s="63">
        <v>33321.373990207627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768</v>
      </c>
      <c r="E358" s="89">
        <v>6709.5376522683946</v>
      </c>
      <c r="F358" s="49" t="s">
        <v>746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769</v>
      </c>
      <c r="E359" s="89">
        <v>11533.584956621391</v>
      </c>
      <c r="F359" s="49" t="s">
        <v>746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770</v>
      </c>
      <c r="E360" s="89">
        <v>86.819913983941234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771</v>
      </c>
      <c r="E361" s="89">
        <v>176.38616724399898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772</v>
      </c>
      <c r="E362" s="89">
        <v>300.5037981330961</v>
      </c>
      <c r="F362" s="49" t="s">
        <v>745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773</v>
      </c>
      <c r="E364" s="89">
        <v>868.2828389714723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774</v>
      </c>
      <c r="E365" s="89">
        <v>3244.1903156640847</v>
      </c>
      <c r="F365" s="49" t="s">
        <v>775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776</v>
      </c>
      <c r="E366" s="89">
        <v>4224.6180345770781</v>
      </c>
      <c r="F366" s="49" t="s">
        <v>748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777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777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778</v>
      </c>
      <c r="E369" s="89">
        <v>1250.9911418063443</v>
      </c>
      <c r="F369" s="49" t="s">
        <v>749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779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780</v>
      </c>
      <c r="E371" s="89">
        <v>2173.8458148809309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781</v>
      </c>
      <c r="E372" s="89">
        <v>1168.1409580858199</v>
      </c>
      <c r="F372" s="49" t="s">
        <v>782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collapsed="1" x14ac:dyDescent="0.2">
      <c r="A374" s="66" t="s">
        <v>651</v>
      </c>
      <c r="B374" s="81"/>
      <c r="C374" s="74"/>
      <c r="D374" s="34"/>
      <c r="E374" s="38">
        <v>51396.860661179104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783</v>
      </c>
      <c r="E375" s="93">
        <v>9919.5787220520051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784</v>
      </c>
      <c r="E377" s="95">
        <v>442.29012784271947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785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786</v>
      </c>
      <c r="E379" s="95">
        <v>24026.074998197491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787</v>
      </c>
      <c r="E380" s="95">
        <v>8412.0019124063256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787</v>
      </c>
      <c r="E382" s="95">
        <v>1525.7611268564174</v>
      </c>
      <c r="F382" s="49" t="s">
        <v>751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787</v>
      </c>
      <c r="E383" s="95">
        <v>770.53420974426945</v>
      </c>
      <c r="F383" s="49" t="s">
        <v>752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788</v>
      </c>
      <c r="E384" s="95">
        <v>4937.2683159924309</v>
      </c>
      <c r="F384" s="49" t="s">
        <v>789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12740.756437512333</v>
      </c>
      <c r="F386" s="75"/>
      <c r="I386" s="27">
        <f>E386/1.18</f>
        <v>10797.251218230791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12740.756437512333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7269.1859202780861</v>
      </c>
      <c r="F388" s="75"/>
      <c r="I388" s="27">
        <f>E388/1.18</f>
        <v>6160.3270510831244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7269.1859202780861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42616.965961250564</v>
      </c>
      <c r="F390" s="75"/>
      <c r="I390" s="27">
        <f>E390/1.18</f>
        <v>36116.072848517426</v>
      </c>
      <c r="J390" s="27">
        <f>SUM(I6:I390)</f>
        <v>197047.22938649764</v>
      </c>
      <c r="K390" s="27">
        <f>J390*1.01330668353499*1.18</f>
        <v>235609.7439210806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42616.965961250564</v>
      </c>
      <c r="F391" s="49" t="s">
        <v>731</v>
      </c>
      <c r="I391" s="27">
        <f>E6+E197+E232+E266+E338+E355+E386+E388+E390</f>
        <v>232515.73067606721</v>
      </c>
      <c r="J391" s="27">
        <f>I391-K391</f>
        <v>-106648.04556265453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2017-05-18T01:41:32Z</dcterms:modified>
</cp:coreProperties>
</file>